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1595" windowHeight="4875" activeTab="1"/>
  </bookViews>
  <sheets>
    <sheet name="Données brutes" sheetId="1" r:id="rId1"/>
    <sheet name="Traitées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8" i="2"/>
  <c r="H22"/>
  <c r="I22" s="1"/>
  <c r="G22"/>
  <c r="F22"/>
  <c r="H21"/>
  <c r="I21" s="1"/>
  <c r="G21"/>
  <c r="F21"/>
  <c r="E26"/>
  <c r="I19"/>
  <c r="F19"/>
  <c r="G19"/>
  <c r="H19"/>
  <c r="E19"/>
  <c r="H18"/>
  <c r="G18"/>
  <c r="F18"/>
  <c r="E18"/>
  <c r="I17"/>
  <c r="F17"/>
  <c r="G17"/>
  <c r="H17"/>
  <c r="E17"/>
  <c r="I16"/>
  <c r="H16"/>
  <c r="G16"/>
  <c r="F16"/>
  <c r="E16"/>
  <c r="E11"/>
  <c r="E10"/>
  <c r="E9"/>
  <c r="G6"/>
  <c r="H6" s="1"/>
  <c r="I6" s="1"/>
  <c r="J6" s="1"/>
  <c r="K6" s="1"/>
  <c r="L6" s="1"/>
  <c r="M6" s="1"/>
  <c r="N6" s="1"/>
  <c r="O6" s="1"/>
  <c r="F6"/>
  <c r="E6"/>
  <c r="P5"/>
  <c r="F5"/>
  <c r="G5"/>
  <c r="H5"/>
  <c r="I5"/>
  <c r="J5"/>
  <c r="K5"/>
  <c r="L5"/>
  <c r="M5"/>
  <c r="N5"/>
  <c r="O5"/>
  <c r="E5"/>
  <c r="E8"/>
  <c r="P4"/>
  <c r="F4"/>
  <c r="G4"/>
  <c r="H4"/>
  <c r="I4"/>
  <c r="J4"/>
  <c r="K4"/>
  <c r="L4"/>
  <c r="M4"/>
  <c r="N4"/>
  <c r="O4"/>
  <c r="E4"/>
  <c r="P3"/>
  <c r="F3"/>
  <c r="G3"/>
  <c r="H3"/>
  <c r="I3"/>
  <c r="J3"/>
  <c r="K3"/>
  <c r="L3"/>
  <c r="M3"/>
  <c r="N3"/>
  <c r="O3"/>
  <c r="E3"/>
  <c r="G2"/>
  <c r="H2" s="1"/>
  <c r="I2" s="1"/>
  <c r="J2" s="1"/>
  <c r="K2" s="1"/>
  <c r="L2" s="1"/>
  <c r="M2" s="1"/>
  <c r="N2" s="1"/>
  <c r="O2" s="1"/>
  <c r="F2"/>
  <c r="B64"/>
  <c r="B63"/>
  <c r="A63"/>
</calcChain>
</file>

<file path=xl/sharedStrings.xml><?xml version="1.0" encoding="utf-8"?>
<sst xmlns="http://schemas.openxmlformats.org/spreadsheetml/2006/main" count="31" uniqueCount="24">
  <si>
    <t>Poids expresso en g</t>
  </si>
  <si>
    <t>Elaguée</t>
  </si>
  <si>
    <t>Masse (en g)</t>
  </si>
  <si>
    <t>Effectif</t>
  </si>
  <si>
    <t>Borne gauche</t>
  </si>
  <si>
    <t>FCC</t>
  </si>
  <si>
    <t>FCD</t>
  </si>
  <si>
    <t>[79;82[</t>
  </si>
  <si>
    <t>[82;85[</t>
  </si>
  <si>
    <t>[85;88[</t>
  </si>
  <si>
    <t>[88;91[</t>
  </si>
  <si>
    <t>Centre intervalle</t>
  </si>
  <si>
    <t>eff*valeur</t>
  </si>
  <si>
    <t>Total</t>
  </si>
  <si>
    <t>Moyenne</t>
  </si>
  <si>
    <t>Fréquence en %</t>
  </si>
  <si>
    <t>FCC en %</t>
  </si>
  <si>
    <t>Médiane</t>
  </si>
  <si>
    <t>Q1</t>
  </si>
  <si>
    <t>Q3</t>
  </si>
  <si>
    <t>Q1 par lecture</t>
  </si>
  <si>
    <t>Médiane par lecture</t>
  </si>
  <si>
    <t>Q3 par lecture</t>
  </si>
  <si>
    <t>Evolution en %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</si>
</sst>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164" fontId="0" fillId="0" borderId="1" xfId="0" applyNumberFormat="1" applyBorder="1"/>
    <xf numFmtId="2" fontId="1" fillId="0" borderId="0" xfId="0" applyNumberFormat="1" applyFont="1"/>
    <xf numFmtId="0" fontId="2" fillId="0" borderId="0" xfId="0" applyFont="1" applyFill="1" applyBorder="1"/>
    <xf numFmtId="0" fontId="2" fillId="0" borderId="0" xfId="0" applyFont="1"/>
    <xf numFmtId="20" fontId="3" fillId="0" borderId="0" xfId="0" applyNumberFormat="1" applyFont="1"/>
    <xf numFmtId="0" fontId="3" fillId="0" borderId="0" xfId="0" applyFont="1" applyFill="1" applyBorder="1"/>
    <xf numFmtId="0" fontId="3" fillId="0" borderId="0" xfId="0" applyFont="1"/>
    <xf numFmtId="0" fontId="0" fillId="0" borderId="1" xfId="0" applyFill="1" applyBorder="1"/>
    <xf numFmtId="0" fontId="4" fillId="0" borderId="0" xfId="0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0238407699037626E-2"/>
          <c:y val="2.3050121567665231E-2"/>
          <c:w val="0.85679636920384949"/>
          <c:h val="0.8353790903615802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Traitées!$E$20:$I$20</c:f>
              <c:numCache>
                <c:formatCode>General</c:formatCode>
                <c:ptCount val="5"/>
                <c:pt idx="0">
                  <c:v>79</c:v>
                </c:pt>
                <c:pt idx="1">
                  <c:v>82</c:v>
                </c:pt>
                <c:pt idx="2">
                  <c:v>85</c:v>
                </c:pt>
                <c:pt idx="3">
                  <c:v>88</c:v>
                </c:pt>
                <c:pt idx="4">
                  <c:v>91</c:v>
                </c:pt>
              </c:numCache>
            </c:numRef>
          </c:xVal>
          <c:yVal>
            <c:numRef>
              <c:f>Traitées!$E$21:$I$21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24.137931034482758</c:v>
                </c:pt>
                <c:pt idx="2">
                  <c:v>65.517241379310349</c:v>
                </c:pt>
                <c:pt idx="3">
                  <c:v>93.103448275862064</c:v>
                </c:pt>
                <c:pt idx="4">
                  <c:v>100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Traitées!$E$20:$I$20</c:f>
              <c:numCache>
                <c:formatCode>General</c:formatCode>
                <c:ptCount val="5"/>
                <c:pt idx="0">
                  <c:v>79</c:v>
                </c:pt>
                <c:pt idx="1">
                  <c:v>82</c:v>
                </c:pt>
                <c:pt idx="2">
                  <c:v>85</c:v>
                </c:pt>
                <c:pt idx="3">
                  <c:v>88</c:v>
                </c:pt>
                <c:pt idx="4">
                  <c:v>91</c:v>
                </c:pt>
              </c:numCache>
            </c:numRef>
          </c:xVal>
          <c:yVal>
            <c:numRef>
              <c:f>Traitées!$E$22:$I$22</c:f>
              <c:numCache>
                <c:formatCode>0.0</c:formatCode>
                <c:ptCount val="5"/>
                <c:pt idx="0" formatCode="General">
                  <c:v>100</c:v>
                </c:pt>
                <c:pt idx="1">
                  <c:v>75.862068965517238</c:v>
                </c:pt>
                <c:pt idx="2">
                  <c:v>34.482758620689651</c:v>
                </c:pt>
                <c:pt idx="3">
                  <c:v>6.8965517241379288</c:v>
                </c:pt>
                <c:pt idx="4">
                  <c:v>0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Traitées!$E$20:$I$20</c:f>
              <c:numCache>
                <c:formatCode>General</c:formatCode>
                <c:ptCount val="5"/>
                <c:pt idx="0">
                  <c:v>79</c:v>
                </c:pt>
                <c:pt idx="1">
                  <c:v>82</c:v>
                </c:pt>
                <c:pt idx="2">
                  <c:v>85</c:v>
                </c:pt>
                <c:pt idx="3">
                  <c:v>88</c:v>
                </c:pt>
                <c:pt idx="4">
                  <c:v>91</c:v>
                </c:pt>
              </c:numCache>
            </c:numRef>
          </c:xVal>
          <c:yVal>
            <c:numRef>
              <c:f>Traitées!$E$23:$I$23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yVal>
          <c:smooth val="1"/>
        </c:ser>
        <c:ser>
          <c:idx val="3"/>
          <c:order val="3"/>
          <c:marker>
            <c:symbol val="none"/>
          </c:marker>
          <c:xVal>
            <c:numRef>
              <c:f>Traitées!$E$20:$I$20</c:f>
              <c:numCache>
                <c:formatCode>General</c:formatCode>
                <c:ptCount val="5"/>
                <c:pt idx="0">
                  <c:v>79</c:v>
                </c:pt>
                <c:pt idx="1">
                  <c:v>82</c:v>
                </c:pt>
                <c:pt idx="2">
                  <c:v>85</c:v>
                </c:pt>
                <c:pt idx="3">
                  <c:v>88</c:v>
                </c:pt>
                <c:pt idx="4">
                  <c:v>91</c:v>
                </c:pt>
              </c:numCache>
            </c:numRef>
          </c:xVal>
          <c:yVal>
            <c:numRef>
              <c:f>Traitées!$E$24:$I$24</c:f>
              <c:numCache>
                <c:formatCode>General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yVal>
          <c:smooth val="1"/>
        </c:ser>
        <c:axId val="69433600"/>
        <c:axId val="69451776"/>
      </c:scatterChart>
      <c:valAx>
        <c:axId val="69433600"/>
        <c:scaling>
          <c:orientation val="minMax"/>
          <c:min val="79"/>
        </c:scaling>
        <c:axPos val="b"/>
        <c:numFmt formatCode="General" sourceLinked="1"/>
        <c:tickLblPos val="nextTo"/>
        <c:crossAx val="69451776"/>
        <c:crosses val="autoZero"/>
        <c:crossBetween val="midCat"/>
        <c:majorUnit val="1"/>
      </c:valAx>
      <c:valAx>
        <c:axId val="69451776"/>
        <c:scaling>
          <c:orientation val="minMax"/>
          <c:max val="100"/>
        </c:scaling>
        <c:axPos val="l"/>
        <c:majorGridlines/>
        <c:numFmt formatCode="General" sourceLinked="1"/>
        <c:tickLblPos val="nextTo"/>
        <c:crossAx val="69433600"/>
        <c:crosses val="autoZero"/>
        <c:crossBetween val="midCat"/>
        <c:majorUnit val="10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1"/>
          <c:order val="0"/>
          <c:cat>
            <c:numRef>
              <c:f>Traitées!$E$2:$O$2</c:f>
              <c:numCache>
                <c:formatCode>General</c:formatCode>
                <c:ptCount val="11"/>
                <c:pt idx="0">
                  <c:v>79</c:v>
                </c:pt>
                <c:pt idx="1">
                  <c:v>80</c:v>
                </c:pt>
                <c:pt idx="2">
                  <c:v>81</c:v>
                </c:pt>
                <c:pt idx="3">
                  <c:v>82</c:v>
                </c:pt>
                <c:pt idx="4">
                  <c:v>83</c:v>
                </c:pt>
                <c:pt idx="5">
                  <c:v>84</c:v>
                </c:pt>
                <c:pt idx="6">
                  <c:v>85</c:v>
                </c:pt>
                <c:pt idx="7">
                  <c:v>86</c:v>
                </c:pt>
                <c:pt idx="8">
                  <c:v>87</c:v>
                </c:pt>
                <c:pt idx="9">
                  <c:v>88</c:v>
                </c:pt>
                <c:pt idx="10">
                  <c:v>89</c:v>
                </c:pt>
              </c:numCache>
            </c:numRef>
          </c:cat>
          <c:val>
            <c:numRef>
              <c:f>Traitées!$E$5:$O$5</c:f>
              <c:numCache>
                <c:formatCode>0.0</c:formatCode>
                <c:ptCount val="11"/>
                <c:pt idx="0">
                  <c:v>6.8965517241379306</c:v>
                </c:pt>
                <c:pt idx="1">
                  <c:v>8.6206896551724146</c:v>
                </c:pt>
                <c:pt idx="2">
                  <c:v>8.6206896551724146</c:v>
                </c:pt>
                <c:pt idx="3">
                  <c:v>12.068965517241379</c:v>
                </c:pt>
                <c:pt idx="4">
                  <c:v>13.793103448275861</c:v>
                </c:pt>
                <c:pt idx="5">
                  <c:v>15.517241379310345</c:v>
                </c:pt>
                <c:pt idx="6">
                  <c:v>15.517241379310345</c:v>
                </c:pt>
                <c:pt idx="7">
                  <c:v>5.1724137931034484</c:v>
                </c:pt>
                <c:pt idx="8">
                  <c:v>6.8965517241379306</c:v>
                </c:pt>
                <c:pt idx="9">
                  <c:v>0</c:v>
                </c:pt>
                <c:pt idx="10">
                  <c:v>6.8965517241379306</c:v>
                </c:pt>
              </c:numCache>
            </c:numRef>
          </c:val>
        </c:ser>
        <c:axId val="69458560"/>
        <c:axId val="69734784"/>
      </c:barChart>
      <c:catAx>
        <c:axId val="69458560"/>
        <c:scaling>
          <c:orientation val="minMax"/>
        </c:scaling>
        <c:axPos val="b"/>
        <c:numFmt formatCode="General" sourceLinked="1"/>
        <c:tickLblPos val="nextTo"/>
        <c:crossAx val="69734784"/>
        <c:crosses val="autoZero"/>
        <c:auto val="1"/>
        <c:lblAlgn val="ctr"/>
        <c:lblOffset val="100"/>
      </c:catAx>
      <c:valAx>
        <c:axId val="69734784"/>
        <c:scaling>
          <c:orientation val="minMax"/>
        </c:scaling>
        <c:axPos val="l"/>
        <c:majorGridlines/>
        <c:numFmt formatCode="0.0" sourceLinked="1"/>
        <c:tickLblPos val="nextTo"/>
        <c:crossAx val="6945856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971904221192209"/>
          <c:y val="4.0481059270576256E-2"/>
          <c:w val="0.84560798694489425"/>
          <c:h val="0.71088964625690443"/>
        </c:manualLayout>
      </c:layout>
      <c:barChart>
        <c:barDir val="col"/>
        <c:grouping val="clustered"/>
        <c:ser>
          <c:idx val="0"/>
          <c:order val="0"/>
          <c:cat>
            <c:strRef>
              <c:f>Traitées!$E$15:$H$15</c:f>
              <c:strCache>
                <c:ptCount val="4"/>
                <c:pt idx="0">
                  <c:v>[79;82[</c:v>
                </c:pt>
                <c:pt idx="1">
                  <c:v>[82;85[</c:v>
                </c:pt>
                <c:pt idx="2">
                  <c:v>[85;88[</c:v>
                </c:pt>
                <c:pt idx="3">
                  <c:v>[88;91[</c:v>
                </c:pt>
              </c:strCache>
            </c:strRef>
          </c:cat>
          <c:val>
            <c:numRef>
              <c:f>Traitées!$E$17:$H$17</c:f>
              <c:numCache>
                <c:formatCode>0.0</c:formatCode>
                <c:ptCount val="4"/>
                <c:pt idx="0">
                  <c:v>24.137931034482758</c:v>
                </c:pt>
                <c:pt idx="1">
                  <c:v>41.379310344827587</c:v>
                </c:pt>
                <c:pt idx="2">
                  <c:v>27.586206896551722</c:v>
                </c:pt>
                <c:pt idx="3">
                  <c:v>6.8965517241379306</c:v>
                </c:pt>
              </c:numCache>
            </c:numRef>
          </c:val>
        </c:ser>
        <c:axId val="69757952"/>
        <c:axId val="69772032"/>
      </c:barChart>
      <c:catAx>
        <c:axId val="69757952"/>
        <c:scaling>
          <c:orientation val="minMax"/>
        </c:scaling>
        <c:axPos val="b"/>
        <c:tickLblPos val="nextTo"/>
        <c:crossAx val="69772032"/>
        <c:crosses val="autoZero"/>
        <c:auto val="1"/>
        <c:lblAlgn val="ctr"/>
        <c:lblOffset val="100"/>
      </c:catAx>
      <c:valAx>
        <c:axId val="69772032"/>
        <c:scaling>
          <c:orientation val="minMax"/>
        </c:scaling>
        <c:axPos val="l"/>
        <c:majorGridlines/>
        <c:numFmt formatCode="0.0" sourceLinked="1"/>
        <c:tickLblPos val="nextTo"/>
        <c:crossAx val="6975795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22</xdr:row>
      <xdr:rowOff>95250</xdr:rowOff>
    </xdr:from>
    <xdr:to>
      <xdr:col>19</xdr:col>
      <xdr:colOff>314325</xdr:colOff>
      <xdr:row>36</xdr:row>
      <xdr:rowOff>47625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0</xdr:row>
      <xdr:rowOff>142874</xdr:rowOff>
    </xdr:from>
    <xdr:to>
      <xdr:col>23</xdr:col>
      <xdr:colOff>152400</xdr:colOff>
      <xdr:row>11</xdr:row>
      <xdr:rowOff>38099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104775</xdr:colOff>
      <xdr:row>11</xdr:row>
      <xdr:rowOff>161924</xdr:rowOff>
    </xdr:from>
    <xdr:to>
      <xdr:col>19</xdr:col>
      <xdr:colOff>323850</xdr:colOff>
      <xdr:row>21</xdr:row>
      <xdr:rowOff>171449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1"/>
  <sheetViews>
    <sheetView workbookViewId="0">
      <selection activeCell="E8" sqref="E8"/>
    </sheetView>
  </sheetViews>
  <sheetFormatPr baseColWidth="10" defaultRowHeight="15"/>
  <cols>
    <col min="1" max="1" width="19.5703125" customWidth="1"/>
  </cols>
  <sheetData>
    <row r="1" spans="1:1">
      <c r="A1" t="s">
        <v>0</v>
      </c>
    </row>
    <row r="2" spans="1:1">
      <c r="A2">
        <v>81</v>
      </c>
    </row>
    <row r="3" spans="1:1">
      <c r="A3">
        <v>82</v>
      </c>
    </row>
    <row r="4" spans="1:1">
      <c r="A4">
        <v>85</v>
      </c>
    </row>
    <row r="5" spans="1:1">
      <c r="A5">
        <v>83</v>
      </c>
    </row>
    <row r="6" spans="1:1">
      <c r="A6">
        <v>82</v>
      </c>
    </row>
    <row r="7" spans="1:1">
      <c r="A7">
        <v>87</v>
      </c>
    </row>
    <row r="8" spans="1:1">
      <c r="A8">
        <v>84</v>
      </c>
    </row>
    <row r="9" spans="1:1">
      <c r="A9">
        <v>85</v>
      </c>
    </row>
    <row r="10" spans="1:1">
      <c r="A10">
        <v>84</v>
      </c>
    </row>
    <row r="11" spans="1:1">
      <c r="A11">
        <v>84</v>
      </c>
    </row>
    <row r="12" spans="1:1">
      <c r="A12">
        <v>81</v>
      </c>
    </row>
    <row r="13" spans="1:1">
      <c r="A13">
        <v>83</v>
      </c>
    </row>
    <row r="14" spans="1:1">
      <c r="A14">
        <v>86</v>
      </c>
    </row>
    <row r="15" spans="1:1">
      <c r="A15">
        <v>84</v>
      </c>
    </row>
    <row r="16" spans="1:1">
      <c r="A16">
        <v>80</v>
      </c>
    </row>
    <row r="17" spans="1:1">
      <c r="A17">
        <v>79</v>
      </c>
    </row>
    <row r="18" spans="1:1">
      <c r="A18">
        <v>87</v>
      </c>
    </row>
    <row r="19" spans="1:1">
      <c r="A19">
        <v>85</v>
      </c>
    </row>
    <row r="20" spans="1:1">
      <c r="A20">
        <v>83</v>
      </c>
    </row>
    <row r="21" spans="1:1">
      <c r="A21">
        <v>80</v>
      </c>
    </row>
    <row r="22" spans="1:1">
      <c r="A22">
        <v>81</v>
      </c>
    </row>
    <row r="23" spans="1:1">
      <c r="A23">
        <v>82</v>
      </c>
    </row>
    <row r="24" spans="1:1">
      <c r="A24">
        <v>85</v>
      </c>
    </row>
    <row r="25" spans="1:1">
      <c r="A25">
        <v>79</v>
      </c>
    </row>
    <row r="26" spans="1:1">
      <c r="A26">
        <v>80</v>
      </c>
    </row>
    <row r="27" spans="1:1">
      <c r="A27">
        <v>86</v>
      </c>
    </row>
    <row r="28" spans="1:1">
      <c r="A28">
        <v>89</v>
      </c>
    </row>
    <row r="29" spans="1:1">
      <c r="A29">
        <v>83</v>
      </c>
    </row>
    <row r="30" spans="1:1">
      <c r="A30">
        <v>89</v>
      </c>
    </row>
    <row r="31" spans="1:1">
      <c r="A31">
        <v>72</v>
      </c>
    </row>
    <row r="32" spans="1:1">
      <c r="A32">
        <v>81</v>
      </c>
    </row>
    <row r="33" spans="1:1">
      <c r="A33">
        <v>82</v>
      </c>
    </row>
    <row r="34" spans="1:1">
      <c r="A34">
        <v>85</v>
      </c>
    </row>
    <row r="35" spans="1:1">
      <c r="A35">
        <v>83</v>
      </c>
    </row>
    <row r="36" spans="1:1">
      <c r="A36">
        <v>82</v>
      </c>
    </row>
    <row r="37" spans="1:1">
      <c r="A37">
        <v>87</v>
      </c>
    </row>
    <row r="38" spans="1:1">
      <c r="A38">
        <v>84</v>
      </c>
    </row>
    <row r="39" spans="1:1">
      <c r="A39">
        <v>85</v>
      </c>
    </row>
    <row r="40" spans="1:1">
      <c r="A40">
        <v>84</v>
      </c>
    </row>
    <row r="41" spans="1:1">
      <c r="A41">
        <v>84</v>
      </c>
    </row>
    <row r="42" spans="1:1">
      <c r="A42">
        <v>81</v>
      </c>
    </row>
    <row r="43" spans="1:1">
      <c r="A43">
        <v>82</v>
      </c>
    </row>
    <row r="44" spans="1:1">
      <c r="A44">
        <v>83</v>
      </c>
    </row>
    <row r="45" spans="1:1">
      <c r="A45">
        <v>85</v>
      </c>
    </row>
    <row r="46" spans="1:1">
      <c r="A46">
        <v>84</v>
      </c>
    </row>
    <row r="47" spans="1:1">
      <c r="A47">
        <v>79</v>
      </c>
    </row>
    <row r="48" spans="1:1">
      <c r="A48">
        <v>80</v>
      </c>
    </row>
    <row r="49" spans="1:1">
      <c r="A49">
        <v>80</v>
      </c>
    </row>
    <row r="50" spans="1:1">
      <c r="A50">
        <v>79</v>
      </c>
    </row>
    <row r="51" spans="1:1">
      <c r="A51">
        <v>89</v>
      </c>
    </row>
    <row r="52" spans="1:1">
      <c r="A52">
        <v>87</v>
      </c>
    </row>
    <row r="53" spans="1:1">
      <c r="A53">
        <v>83</v>
      </c>
    </row>
    <row r="54" spans="1:1">
      <c r="A54">
        <v>70</v>
      </c>
    </row>
    <row r="55" spans="1:1">
      <c r="A55">
        <v>85</v>
      </c>
    </row>
    <row r="56" spans="1:1">
      <c r="A56">
        <v>89</v>
      </c>
    </row>
    <row r="57" spans="1:1">
      <c r="A57">
        <v>82</v>
      </c>
    </row>
    <row r="58" spans="1:1">
      <c r="A58">
        <v>85</v>
      </c>
    </row>
    <row r="59" spans="1:1">
      <c r="A59">
        <v>84</v>
      </c>
    </row>
    <row r="60" spans="1:1">
      <c r="A60">
        <v>86</v>
      </c>
    </row>
    <row r="61" spans="1:1">
      <c r="A61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>
      <selection activeCell="G28" sqref="G27:G28"/>
    </sheetView>
  </sheetViews>
  <sheetFormatPr baseColWidth="10" defaultRowHeight="15"/>
  <cols>
    <col min="1" max="1" width="19.140625" style="17" customWidth="1"/>
    <col min="2" max="2" width="9.42578125" customWidth="1"/>
    <col min="3" max="3" width="5.42578125" customWidth="1"/>
    <col min="4" max="4" width="19.42578125" customWidth="1"/>
    <col min="5" max="6" width="7.5703125" customWidth="1"/>
    <col min="7" max="7" width="7.42578125" customWidth="1"/>
    <col min="8" max="8" width="8" customWidth="1"/>
    <col min="9" max="9" width="7.5703125" customWidth="1"/>
    <col min="10" max="10" width="5.7109375" customWidth="1"/>
    <col min="11" max="11" width="6.85546875" customWidth="1"/>
    <col min="12" max="12" width="6" customWidth="1"/>
    <col min="13" max="13" width="7.28515625" customWidth="1"/>
    <col min="14" max="14" width="5.85546875" customWidth="1"/>
    <col min="15" max="16" width="6.28515625" customWidth="1"/>
    <col min="17" max="18" width="6.140625" customWidth="1"/>
    <col min="19" max="19" width="6.28515625" customWidth="1"/>
    <col min="20" max="20" width="5.7109375" customWidth="1"/>
    <col min="21" max="21" width="5.5703125" customWidth="1"/>
    <col min="22" max="22" width="6.42578125" customWidth="1"/>
  </cols>
  <sheetData>
    <row r="1" spans="1:23">
      <c r="A1" s="17" t="s">
        <v>0</v>
      </c>
      <c r="B1" t="s">
        <v>1</v>
      </c>
    </row>
    <row r="2" spans="1:23">
      <c r="A2" s="17">
        <v>81</v>
      </c>
      <c r="B2" s="16">
        <v>70</v>
      </c>
      <c r="D2" s="3" t="s">
        <v>2</v>
      </c>
      <c r="E2" s="3">
        <v>79</v>
      </c>
      <c r="F2" s="3">
        <f>E2+1</f>
        <v>80</v>
      </c>
      <c r="G2" s="3">
        <f t="shared" ref="G2:L2" si="0">F2+1</f>
        <v>81</v>
      </c>
      <c r="H2" s="20">
        <f t="shared" si="0"/>
        <v>82</v>
      </c>
      <c r="I2" s="19">
        <f t="shared" si="0"/>
        <v>83</v>
      </c>
      <c r="J2" s="19">
        <f t="shared" si="0"/>
        <v>84</v>
      </c>
      <c r="K2" s="20">
        <f t="shared" si="0"/>
        <v>85</v>
      </c>
      <c r="L2" s="3">
        <f t="shared" si="0"/>
        <v>86</v>
      </c>
      <c r="M2" s="3">
        <f>L2+1</f>
        <v>87</v>
      </c>
      <c r="N2" s="3">
        <f t="shared" ref="N2:O2" si="1">M2+1</f>
        <v>88</v>
      </c>
      <c r="O2" s="3">
        <f t="shared" si="1"/>
        <v>89</v>
      </c>
      <c r="P2" s="3" t="s">
        <v>13</v>
      </c>
      <c r="Q2" s="5"/>
      <c r="R2" s="5"/>
      <c r="S2" s="5"/>
      <c r="T2" s="5"/>
      <c r="U2" s="5"/>
      <c r="V2" s="5"/>
      <c r="W2" s="5"/>
    </row>
    <row r="3" spans="1:23">
      <c r="A3" s="17">
        <v>82</v>
      </c>
      <c r="B3" s="16">
        <v>72</v>
      </c>
      <c r="D3" s="3" t="s">
        <v>3</v>
      </c>
      <c r="E3" s="4">
        <f>COUNTIF($A$2:$A$61,E2)</f>
        <v>4</v>
      </c>
      <c r="F3" s="4">
        <f t="shared" ref="F3:O3" si="2">COUNTIF($A$2:$A$61,F2)</f>
        <v>5</v>
      </c>
      <c r="G3" s="4">
        <f t="shared" si="2"/>
        <v>5</v>
      </c>
      <c r="H3" s="4">
        <f t="shared" si="2"/>
        <v>7</v>
      </c>
      <c r="I3" s="4">
        <f t="shared" si="2"/>
        <v>8</v>
      </c>
      <c r="J3" s="4">
        <f t="shared" si="2"/>
        <v>9</v>
      </c>
      <c r="K3" s="4">
        <f t="shared" si="2"/>
        <v>9</v>
      </c>
      <c r="L3" s="4">
        <f t="shared" si="2"/>
        <v>3</v>
      </c>
      <c r="M3" s="4">
        <f t="shared" si="2"/>
        <v>4</v>
      </c>
      <c r="N3" s="4">
        <f t="shared" si="2"/>
        <v>0</v>
      </c>
      <c r="O3" s="4">
        <f t="shared" si="2"/>
        <v>4</v>
      </c>
      <c r="P3" s="4">
        <f>SUM(E3:O3)</f>
        <v>58</v>
      </c>
      <c r="Q3" s="6"/>
      <c r="R3" s="6"/>
      <c r="S3" s="6"/>
      <c r="T3" s="6"/>
      <c r="U3" s="6"/>
      <c r="V3" s="6"/>
      <c r="W3" s="6"/>
    </row>
    <row r="4" spans="1:23">
      <c r="A4" s="17">
        <v>85</v>
      </c>
      <c r="B4">
        <v>79</v>
      </c>
      <c r="D4" s="3" t="s">
        <v>12</v>
      </c>
      <c r="E4" s="4">
        <f>E3*E2</f>
        <v>316</v>
      </c>
      <c r="F4" s="4">
        <f t="shared" ref="F4:O4" si="3">F3*F2</f>
        <v>400</v>
      </c>
      <c r="G4" s="4">
        <f t="shared" si="3"/>
        <v>405</v>
      </c>
      <c r="H4" s="4">
        <f t="shared" si="3"/>
        <v>574</v>
      </c>
      <c r="I4" s="4">
        <f t="shared" si="3"/>
        <v>664</v>
      </c>
      <c r="J4" s="4">
        <f t="shared" si="3"/>
        <v>756</v>
      </c>
      <c r="K4" s="4">
        <f t="shared" si="3"/>
        <v>765</v>
      </c>
      <c r="L4" s="4">
        <f t="shared" si="3"/>
        <v>258</v>
      </c>
      <c r="M4" s="4">
        <f t="shared" si="3"/>
        <v>348</v>
      </c>
      <c r="N4" s="4">
        <f t="shared" si="3"/>
        <v>0</v>
      </c>
      <c r="O4" s="4">
        <f t="shared" si="3"/>
        <v>356</v>
      </c>
      <c r="P4" s="4">
        <f>SUM(E4:O4)</f>
        <v>4842</v>
      </c>
      <c r="Q4" s="6"/>
      <c r="R4" s="6"/>
      <c r="S4" s="6"/>
      <c r="T4" s="6"/>
      <c r="U4" s="6"/>
      <c r="V4" s="6"/>
      <c r="W4" s="6"/>
    </row>
    <row r="5" spans="1:23">
      <c r="A5" s="17">
        <v>83</v>
      </c>
      <c r="B5">
        <v>79</v>
      </c>
      <c r="D5" s="3" t="s">
        <v>15</v>
      </c>
      <c r="E5" s="8">
        <f>E3/$P3*100</f>
        <v>6.8965517241379306</v>
      </c>
      <c r="F5" s="8">
        <f t="shared" ref="F5:O5" si="4">F3/$P3*100</f>
        <v>8.6206896551724146</v>
      </c>
      <c r="G5" s="8">
        <f t="shared" si="4"/>
        <v>8.6206896551724146</v>
      </c>
      <c r="H5" s="8">
        <f t="shared" si="4"/>
        <v>12.068965517241379</v>
      </c>
      <c r="I5" s="8">
        <f t="shared" si="4"/>
        <v>13.793103448275861</v>
      </c>
      <c r="J5" s="8">
        <f t="shared" si="4"/>
        <v>15.517241379310345</v>
      </c>
      <c r="K5" s="8">
        <f t="shared" si="4"/>
        <v>15.517241379310345</v>
      </c>
      <c r="L5" s="8">
        <f t="shared" si="4"/>
        <v>5.1724137931034484</v>
      </c>
      <c r="M5" s="8">
        <f t="shared" si="4"/>
        <v>6.8965517241379306</v>
      </c>
      <c r="N5" s="8">
        <f t="shared" si="4"/>
        <v>0</v>
      </c>
      <c r="O5" s="8">
        <f t="shared" si="4"/>
        <v>6.8965517241379306</v>
      </c>
      <c r="P5" s="4">
        <f>SUM(E5:O5)</f>
        <v>100.00000000000001</v>
      </c>
      <c r="Q5" s="6"/>
      <c r="R5" s="6"/>
      <c r="S5" s="6"/>
      <c r="T5" s="6"/>
      <c r="U5" s="6"/>
      <c r="V5" s="6"/>
      <c r="W5" s="6"/>
    </row>
    <row r="6" spans="1:23">
      <c r="A6" s="17">
        <v>82</v>
      </c>
      <c r="B6">
        <v>79</v>
      </c>
      <c r="D6" s="3" t="s">
        <v>16</v>
      </c>
      <c r="E6" s="8">
        <f>E5</f>
        <v>6.8965517241379306</v>
      </c>
      <c r="F6" s="8">
        <f>E6+F5</f>
        <v>15.517241379310345</v>
      </c>
      <c r="G6" s="8">
        <f t="shared" ref="G6:O6" si="5">F6+G5</f>
        <v>24.137931034482762</v>
      </c>
      <c r="H6" s="8">
        <f t="shared" si="5"/>
        <v>36.206896551724142</v>
      </c>
      <c r="I6" s="8">
        <f t="shared" si="5"/>
        <v>50</v>
      </c>
      <c r="J6" s="8">
        <f t="shared" si="5"/>
        <v>65.517241379310349</v>
      </c>
      <c r="K6" s="8">
        <f t="shared" si="5"/>
        <v>81.034482758620697</v>
      </c>
      <c r="L6" s="8">
        <f t="shared" si="5"/>
        <v>86.206896551724142</v>
      </c>
      <c r="M6" s="8">
        <f t="shared" si="5"/>
        <v>93.103448275862078</v>
      </c>
      <c r="N6" s="8">
        <f t="shared" si="5"/>
        <v>93.103448275862078</v>
      </c>
      <c r="O6" s="8">
        <f t="shared" si="5"/>
        <v>100.00000000000001</v>
      </c>
      <c r="P6" s="4"/>
      <c r="Q6" s="6"/>
      <c r="R6" s="6"/>
      <c r="S6" s="6"/>
      <c r="T6" s="6"/>
      <c r="U6" s="6"/>
      <c r="V6" s="6"/>
      <c r="W6" s="6"/>
    </row>
    <row r="7" spans="1:23">
      <c r="A7" s="17">
        <v>87</v>
      </c>
      <c r="B7">
        <v>79</v>
      </c>
    </row>
    <row r="8" spans="1:23">
      <c r="A8" s="17">
        <v>84</v>
      </c>
      <c r="B8">
        <v>80</v>
      </c>
      <c r="D8" s="7" t="s">
        <v>14</v>
      </c>
      <c r="E8" s="9">
        <f>P4/P3</f>
        <v>83.482758620689651</v>
      </c>
      <c r="F8" s="1">
        <f>AVERAGE(B4:B61)</f>
        <v>83.482758620689651</v>
      </c>
    </row>
    <row r="9" spans="1:23">
      <c r="A9" s="17">
        <v>85</v>
      </c>
      <c r="B9">
        <v>80</v>
      </c>
      <c r="D9" s="10" t="s">
        <v>17</v>
      </c>
      <c r="E9" s="11">
        <f>MEDIAN(B4:B61)</f>
        <v>83.5</v>
      </c>
    </row>
    <row r="10" spans="1:23">
      <c r="A10" s="17">
        <v>84</v>
      </c>
      <c r="B10">
        <v>80</v>
      </c>
      <c r="D10" s="12" t="s">
        <v>18</v>
      </c>
      <c r="E10" s="14">
        <f>QUARTILE(B4:B61,1)</f>
        <v>82</v>
      </c>
    </row>
    <row r="11" spans="1:23">
      <c r="A11" s="17">
        <v>84</v>
      </c>
      <c r="B11">
        <v>80</v>
      </c>
      <c r="D11" s="13" t="s">
        <v>19</v>
      </c>
      <c r="E11" s="14">
        <f>QUARTILE(B5:B62,3)</f>
        <v>85</v>
      </c>
    </row>
    <row r="12" spans="1:23">
      <c r="A12" s="17">
        <v>81</v>
      </c>
      <c r="B12">
        <v>80</v>
      </c>
    </row>
    <row r="13" spans="1:23">
      <c r="A13" s="17">
        <v>83</v>
      </c>
      <c r="B13">
        <v>81</v>
      </c>
    </row>
    <row r="14" spans="1:23">
      <c r="A14" s="17">
        <v>86</v>
      </c>
      <c r="B14">
        <v>81</v>
      </c>
    </row>
    <row r="15" spans="1:23">
      <c r="A15" s="17">
        <v>84</v>
      </c>
      <c r="B15">
        <v>81</v>
      </c>
      <c r="D15" s="3" t="s">
        <v>2</v>
      </c>
      <c r="E15" s="3" t="s">
        <v>7</v>
      </c>
      <c r="F15" s="3" t="s">
        <v>8</v>
      </c>
      <c r="G15" s="3" t="s">
        <v>9</v>
      </c>
      <c r="H15" s="3" t="s">
        <v>10</v>
      </c>
      <c r="I15" s="3" t="s">
        <v>13</v>
      </c>
    </row>
    <row r="16" spans="1:23">
      <c r="A16" s="17">
        <v>80</v>
      </c>
      <c r="B16">
        <v>81</v>
      </c>
      <c r="D16" s="3" t="s">
        <v>3</v>
      </c>
      <c r="E16" s="4">
        <f>COUNTIF($B$4:$B$61,"&lt;82")</f>
        <v>14</v>
      </c>
      <c r="F16" s="4">
        <f>COUNTIF($B$4:$B$61,"&lt;85")-SUM($E16:E16)</f>
        <v>24</v>
      </c>
      <c r="G16" s="4">
        <f>COUNTIF($B$4:$B$61,"&lt;88")-SUM($E16:F16)</f>
        <v>16</v>
      </c>
      <c r="H16" s="4">
        <f>COUNTIF($B$4:$B$61,"&lt;91")-SUM($E16:G16)</f>
        <v>4</v>
      </c>
      <c r="I16" s="4">
        <f>SUM(E16:H16)</f>
        <v>58</v>
      </c>
    </row>
    <row r="17" spans="1:9">
      <c r="A17" s="17">
        <v>79</v>
      </c>
      <c r="B17">
        <v>81</v>
      </c>
      <c r="D17" s="3" t="s">
        <v>15</v>
      </c>
      <c r="E17" s="8">
        <f>E16/$I16*100</f>
        <v>24.137931034482758</v>
      </c>
      <c r="F17" s="8">
        <f t="shared" ref="F17:H17" si="6">F16/$I16*100</f>
        <v>41.379310344827587</v>
      </c>
      <c r="G17" s="8">
        <f t="shared" si="6"/>
        <v>27.586206896551722</v>
      </c>
      <c r="H17" s="8">
        <f t="shared" si="6"/>
        <v>6.8965517241379306</v>
      </c>
      <c r="I17" s="4">
        <f>SUM(E17:H17)</f>
        <v>100</v>
      </c>
    </row>
    <row r="18" spans="1:9">
      <c r="A18" s="17">
        <v>87</v>
      </c>
      <c r="B18">
        <v>82</v>
      </c>
      <c r="D18" s="3" t="s">
        <v>11</v>
      </c>
      <c r="E18" s="4">
        <f>(79+82)/2</f>
        <v>80.5</v>
      </c>
      <c r="F18" s="4">
        <f>(82+85)/2</f>
        <v>83.5</v>
      </c>
      <c r="G18" s="4">
        <f>(85+88)/2</f>
        <v>86.5</v>
      </c>
      <c r="H18" s="4">
        <f>(88+91)/2</f>
        <v>89.5</v>
      </c>
      <c r="I18" s="4"/>
    </row>
    <row r="19" spans="1:9">
      <c r="A19" s="17">
        <v>85</v>
      </c>
      <c r="B19">
        <v>82</v>
      </c>
      <c r="D19" s="3" t="s">
        <v>12</v>
      </c>
      <c r="E19" s="4">
        <f>E18*E16</f>
        <v>1127</v>
      </c>
      <c r="F19" s="4">
        <f t="shared" ref="F19:H19" si="7">F18*F16</f>
        <v>2004</v>
      </c>
      <c r="G19" s="4">
        <f t="shared" si="7"/>
        <v>1384</v>
      </c>
      <c r="H19" s="4">
        <f t="shared" si="7"/>
        <v>358</v>
      </c>
      <c r="I19" s="4">
        <f>SUM(E19:H19)</f>
        <v>4873</v>
      </c>
    </row>
    <row r="20" spans="1:9">
      <c r="A20" s="17">
        <v>83</v>
      </c>
      <c r="B20">
        <v>82</v>
      </c>
      <c r="D20" s="3" t="s">
        <v>4</v>
      </c>
      <c r="E20" s="4">
        <v>79</v>
      </c>
      <c r="F20" s="4">
        <v>82</v>
      </c>
      <c r="G20" s="4">
        <v>85</v>
      </c>
      <c r="H20" s="4">
        <v>88</v>
      </c>
      <c r="I20" s="4">
        <v>91</v>
      </c>
    </row>
    <row r="21" spans="1:9">
      <c r="A21" s="17">
        <v>80</v>
      </c>
      <c r="B21">
        <v>82</v>
      </c>
      <c r="D21" s="3" t="s">
        <v>5</v>
      </c>
      <c r="E21" s="4">
        <v>0</v>
      </c>
      <c r="F21" s="8">
        <f>E17</f>
        <v>24.137931034482758</v>
      </c>
      <c r="G21" s="8">
        <f>F21+F17</f>
        <v>65.517241379310349</v>
      </c>
      <c r="H21" s="8">
        <f t="shared" ref="H21:I21" si="8">G21+G17</f>
        <v>93.103448275862064</v>
      </c>
      <c r="I21" s="8">
        <f t="shared" si="8"/>
        <v>100</v>
      </c>
    </row>
    <row r="22" spans="1:9">
      <c r="A22" s="17">
        <v>81</v>
      </c>
      <c r="B22">
        <v>82</v>
      </c>
      <c r="D22" s="3" t="s">
        <v>6</v>
      </c>
      <c r="E22" s="4">
        <v>100</v>
      </c>
      <c r="F22" s="8">
        <f>E22-E17</f>
        <v>75.862068965517238</v>
      </c>
      <c r="G22" s="8">
        <f>F22-F17</f>
        <v>34.482758620689651</v>
      </c>
      <c r="H22" s="8">
        <f t="shared" ref="H22:I22" si="9">G22-G17</f>
        <v>6.8965517241379288</v>
      </c>
      <c r="I22" s="8">
        <f t="shared" si="9"/>
        <v>0</v>
      </c>
    </row>
    <row r="23" spans="1:9">
      <c r="A23" s="17">
        <v>82</v>
      </c>
      <c r="B23">
        <v>82</v>
      </c>
      <c r="E23" s="15">
        <v>25</v>
      </c>
      <c r="F23" s="15">
        <v>25</v>
      </c>
      <c r="G23" s="15">
        <v>25</v>
      </c>
      <c r="H23" s="15">
        <v>25</v>
      </c>
      <c r="I23" s="15">
        <v>25</v>
      </c>
    </row>
    <row r="24" spans="1:9">
      <c r="A24" s="17">
        <v>85</v>
      </c>
      <c r="B24">
        <v>82</v>
      </c>
      <c r="E24" s="15">
        <v>75</v>
      </c>
      <c r="F24" s="15">
        <v>75</v>
      </c>
      <c r="G24" s="15">
        <v>75</v>
      </c>
      <c r="H24" s="15">
        <v>75</v>
      </c>
      <c r="I24" s="15">
        <v>75</v>
      </c>
    </row>
    <row r="25" spans="1:9">
      <c r="A25" s="17">
        <v>79</v>
      </c>
      <c r="B25">
        <v>83</v>
      </c>
    </row>
    <row r="26" spans="1:9">
      <c r="A26" s="17">
        <v>80</v>
      </c>
      <c r="B26">
        <v>83</v>
      </c>
      <c r="D26" s="7" t="s">
        <v>14</v>
      </c>
      <c r="E26" s="9">
        <f>I19/I16</f>
        <v>84.017241379310349</v>
      </c>
    </row>
    <row r="27" spans="1:9">
      <c r="A27" s="17">
        <v>86</v>
      </c>
      <c r="B27">
        <v>83</v>
      </c>
      <c r="D27" t="s">
        <v>21</v>
      </c>
      <c r="E27">
        <v>84</v>
      </c>
    </row>
    <row r="28" spans="1:9">
      <c r="A28" s="17">
        <v>89</v>
      </c>
      <c r="B28">
        <v>83</v>
      </c>
      <c r="D28" t="s">
        <v>20</v>
      </c>
      <c r="E28">
        <v>82</v>
      </c>
    </row>
    <row r="29" spans="1:9">
      <c r="A29" s="17">
        <v>83</v>
      </c>
      <c r="B29">
        <v>83</v>
      </c>
      <c r="D29" t="s">
        <v>22</v>
      </c>
      <c r="E29">
        <v>86</v>
      </c>
    </row>
    <row r="30" spans="1:9">
      <c r="A30" s="17">
        <v>89</v>
      </c>
      <c r="B30">
        <v>83</v>
      </c>
    </row>
    <row r="31" spans="1:9">
      <c r="A31" s="17">
        <v>72</v>
      </c>
      <c r="B31">
        <v>83</v>
      </c>
    </row>
    <row r="32" spans="1:9">
      <c r="A32" s="17">
        <v>81</v>
      </c>
      <c r="B32">
        <v>83</v>
      </c>
    </row>
    <row r="33" spans="1:2">
      <c r="A33" s="17">
        <v>82</v>
      </c>
      <c r="B33">
        <v>84</v>
      </c>
    </row>
    <row r="34" spans="1:2">
      <c r="A34" s="17">
        <v>85</v>
      </c>
      <c r="B34">
        <v>84</v>
      </c>
    </row>
    <row r="35" spans="1:2">
      <c r="A35" s="17">
        <v>83</v>
      </c>
      <c r="B35">
        <v>84</v>
      </c>
    </row>
    <row r="36" spans="1:2">
      <c r="A36" s="17">
        <v>82</v>
      </c>
      <c r="B36">
        <v>84</v>
      </c>
    </row>
    <row r="37" spans="1:2">
      <c r="A37" s="17">
        <v>87</v>
      </c>
      <c r="B37">
        <v>84</v>
      </c>
    </row>
    <row r="38" spans="1:2">
      <c r="A38" s="17">
        <v>84</v>
      </c>
      <c r="B38">
        <v>84</v>
      </c>
    </row>
    <row r="39" spans="1:2">
      <c r="A39" s="17">
        <v>85</v>
      </c>
      <c r="B39">
        <v>84</v>
      </c>
    </row>
    <row r="40" spans="1:2">
      <c r="A40" s="17">
        <v>84</v>
      </c>
      <c r="B40">
        <v>84</v>
      </c>
    </row>
    <row r="41" spans="1:2">
      <c r="A41" s="17">
        <v>84</v>
      </c>
      <c r="B41">
        <v>84</v>
      </c>
    </row>
    <row r="42" spans="1:2">
      <c r="A42" s="17">
        <v>81</v>
      </c>
      <c r="B42">
        <v>85</v>
      </c>
    </row>
    <row r="43" spans="1:2">
      <c r="A43" s="17">
        <v>82</v>
      </c>
      <c r="B43">
        <v>85</v>
      </c>
    </row>
    <row r="44" spans="1:2">
      <c r="A44" s="17">
        <v>83</v>
      </c>
      <c r="B44">
        <v>85</v>
      </c>
    </row>
    <row r="45" spans="1:2">
      <c r="A45" s="17">
        <v>85</v>
      </c>
      <c r="B45">
        <v>85</v>
      </c>
    </row>
    <row r="46" spans="1:2">
      <c r="A46" s="17">
        <v>84</v>
      </c>
      <c r="B46">
        <v>85</v>
      </c>
    </row>
    <row r="47" spans="1:2">
      <c r="A47" s="17">
        <v>79</v>
      </c>
      <c r="B47">
        <v>85</v>
      </c>
    </row>
    <row r="48" spans="1:2">
      <c r="A48" s="17">
        <v>80</v>
      </c>
      <c r="B48">
        <v>85</v>
      </c>
    </row>
    <row r="49" spans="1:2">
      <c r="A49" s="17">
        <v>80</v>
      </c>
      <c r="B49">
        <v>85</v>
      </c>
    </row>
    <row r="50" spans="1:2">
      <c r="A50" s="17">
        <v>79</v>
      </c>
      <c r="B50">
        <v>85</v>
      </c>
    </row>
    <row r="51" spans="1:2">
      <c r="A51" s="17">
        <v>89</v>
      </c>
      <c r="B51">
        <v>86</v>
      </c>
    </row>
    <row r="52" spans="1:2">
      <c r="A52" s="17">
        <v>87</v>
      </c>
      <c r="B52">
        <v>86</v>
      </c>
    </row>
    <row r="53" spans="1:2">
      <c r="A53" s="17">
        <v>83</v>
      </c>
      <c r="B53">
        <v>86</v>
      </c>
    </row>
    <row r="54" spans="1:2">
      <c r="A54" s="17">
        <v>70</v>
      </c>
      <c r="B54">
        <v>87</v>
      </c>
    </row>
    <row r="55" spans="1:2">
      <c r="A55" s="17">
        <v>85</v>
      </c>
      <c r="B55">
        <v>87</v>
      </c>
    </row>
    <row r="56" spans="1:2">
      <c r="A56" s="17">
        <v>89</v>
      </c>
      <c r="B56">
        <v>87</v>
      </c>
    </row>
    <row r="57" spans="1:2">
      <c r="A57" s="17">
        <v>82</v>
      </c>
      <c r="B57">
        <v>87</v>
      </c>
    </row>
    <row r="58" spans="1:2">
      <c r="A58" s="17">
        <v>85</v>
      </c>
      <c r="B58">
        <v>89</v>
      </c>
    </row>
    <row r="59" spans="1:2">
      <c r="A59" s="17">
        <v>84</v>
      </c>
      <c r="B59">
        <v>89</v>
      </c>
    </row>
    <row r="60" spans="1:2">
      <c r="A60" s="17">
        <v>86</v>
      </c>
      <c r="B60">
        <v>89</v>
      </c>
    </row>
    <row r="61" spans="1:2">
      <c r="A61" s="17">
        <v>83</v>
      </c>
      <c r="B61">
        <v>89</v>
      </c>
    </row>
    <row r="63" spans="1:2">
      <c r="A63" s="18">
        <f>AVERAGE(A2:A61)</f>
        <v>83.066666666666663</v>
      </c>
      <c r="B63" s="1">
        <f>AVERAGE(B4:B61)</f>
        <v>83.482758620689651</v>
      </c>
    </row>
    <row r="64" spans="1:2">
      <c r="A64" s="17" t="s">
        <v>23</v>
      </c>
      <c r="B64" s="2">
        <f>(B63/A63-1)*100</f>
        <v>0.50091326728289864</v>
      </c>
    </row>
  </sheetData>
  <sortState ref="B2:B61">
    <sortCondition ref="B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brutes</vt:lpstr>
      <vt:lpstr>Traitées</vt:lpstr>
      <vt:lpstr>Feuil3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dcterms:created xsi:type="dcterms:W3CDTF">2011-04-21T12:59:37Z</dcterms:created>
  <dcterms:modified xsi:type="dcterms:W3CDTF">2011-05-03T09:07:19Z</dcterms:modified>
</cp:coreProperties>
</file>